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<sst xmlns="http://schemas.openxmlformats.org/spreadsheetml/2006/main" count="162" uniqueCount="112">
  <si>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</si>
  <si>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</si>
  <si>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</si>
  <si>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</si>
  <si>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</si>
  <si>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</si>
  <si>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</si>
  <si>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</si>
  <si>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</si>
  <si>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</si>
  <si>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</si>
  <si>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</si>
  <si>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</si>
  <si>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</si>
  <si>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</si>
  <si>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</si>
  <si>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</si>
  <si>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</si>
  <si>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</si>
  <si>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</si>
  <si>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</si>
  <si>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</si>
  <si>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</si>
  <si>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</si>
  <si>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</si>
  <si>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</si>
  <si>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</si>
  <si>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</si>
  <si>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</si>
  <si>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</si>
  <si>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</si>
  <si>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</si>
  <si>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</si>
  <si>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</si>
  <si>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</si>
  <si>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</si>
  <si>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</si>
  <si>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</si>
  <si>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</si>
  <si>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</si>
  <si>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</si>
  <si>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</si>
  <si>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</si>
  <si>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</si>
  <si>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</si>
  <si>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</si>
  <si>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</si>
  <si>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</si>
  <si>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</si>
  <si>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</si>
  <si>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</si>
  <si>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</si>
  <si>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</si>
  <si>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</si>
  <si>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</si>
  <si>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</si>
  <si>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</si>
  <si>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</si>
  <si>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</si>
  <si>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</si>
  <si>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</si>
  <si>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</si>
  <si>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</si>
  <si>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</si>
  <si>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</si>
  <si>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</si>
  <si>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</si>
  <si>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</si>
  <si>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</si>
  <si>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</si>
  <si>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</si>
  <si>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</si>
  <si>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</si>
  <si>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</si>
  <si>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</si>
  <si>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</si>
  <si>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</si>
  <si>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</si>
  <si>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</si>
  <si>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</si>
  <si>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</si>
  <si>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</si>
  <si>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</si>
  <si>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</si>
  <si>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</si>
  <si>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</si>
  <si>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</si>
  <si>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</si>
  <si>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</si>
  <si>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</si>
  <si>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</si>
  <si>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</si>
  <si>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</si>
  <si>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</si>
  <si>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</si>
  <si>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</si>
  <si>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</si>
  <si>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</si>
  <si>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</si>
  <si>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</si>
  <si>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</si>
  <si>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</si>
  <si>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</si>
  <si>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</si>
  <si>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</si>
  <si>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</si>
  <si>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</si>
  <si>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</si>
  <si>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</si>
  <si>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</si>
  <si>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</si>
  <si>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13.02.2017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</si>
</sst>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4528667"/>
        <c:axId val="40758004"/>
      </c:bar3D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31277717"/>
        <c:axId val="13063998"/>
      </c:bar3D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50467119"/>
        <c:axId val="51550888"/>
      </c:bar3D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61304809"/>
        <c:axId val="14872370"/>
      </c:bar3D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66742467"/>
        <c:axId val="63811292"/>
      </c:bar3D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11292"/>
        <c:crosses val="autoZero"/>
        <c:auto val="1"/>
        <c:lblOffset val="100"/>
        <c:tickLblSkip val="2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37430717"/>
        <c:axId val="1332134"/>
      </c:bar3D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11989207"/>
        <c:axId val="40794000"/>
      </c:bar3D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31601681"/>
        <c:axId val="15979674"/>
      </c:bar3D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9599339"/>
        <c:axId val="19285188"/>
      </c:bar3D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121064.5</v>
      </c>
      <c r="C6" s="46">
        <f>625865.1-190.4-316.9+47.1</f>
        <v>625404.8999999999</v>
      </c>
      <c r="D6" s="47">
        <f>13522.8+199.8+351+3.4+1.2+14658+9356.3+1168.4+403.4+43.4+23+194.4+502.3</f>
        <v>40427.40000000001</v>
      </c>
      <c r="E6" s="3">
        <f>D6/D150*100</f>
        <v>35.64256399631474</v>
      </c>
      <c r="F6" s="3">
        <f>D6/B6*100</f>
        <v>33.393273833369825</v>
      </c>
      <c r="G6" s="3">
        <f aca="true" t="shared" si="0" ref="G6:G43">D6/C6*100</f>
        <v>6.464196235111048</v>
      </c>
      <c r="H6" s="47">
        <f>B6-D6</f>
        <v>80637.09999999999</v>
      </c>
      <c r="I6" s="47">
        <f aca="true" t="shared" si="1" ref="I6:I43">C6-D6</f>
        <v>584977.4999999999</v>
      </c>
    </row>
    <row r="7" spans="1:9" s="37" customFormat="1" ht="18.75">
      <c r="A7" s="104" t="s">
        <v>83</v>
      </c>
      <c r="B7" s="97">
        <v>40594.7</v>
      </c>
      <c r="C7" s="94">
        <f>243287.4+47.1</f>
        <v>243334.5</v>
      </c>
      <c r="D7" s="105">
        <f>6699.4+11261.7+10.2</f>
        <v>17971.3</v>
      </c>
      <c r="E7" s="95">
        <f>D7/D6*100</f>
        <v>44.45326684377426</v>
      </c>
      <c r="F7" s="95">
        <f>D7/B7*100</f>
        <v>44.27006481141627</v>
      </c>
      <c r="G7" s="95">
        <f>D7/C7*100</f>
        <v>7.385430343827118</v>
      </c>
      <c r="H7" s="105">
        <f>B7-D7</f>
        <v>22623.399999999998</v>
      </c>
      <c r="I7" s="105">
        <f t="shared" si="1"/>
        <v>225363.2</v>
      </c>
    </row>
    <row r="8" spans="1:9" ht="18">
      <c r="A8" s="23" t="s">
        <v>3</v>
      </c>
      <c r="B8" s="42">
        <v>82016.2</v>
      </c>
      <c r="C8" s="43">
        <f>487771.7+47.1</f>
        <v>487818.8</v>
      </c>
      <c r="D8" s="44">
        <f>12945+14658+9353.4+10.2+0.1+7</f>
        <v>36973.7</v>
      </c>
      <c r="E8" s="1">
        <f>D8/D6*100</f>
        <v>91.4570316171705</v>
      </c>
      <c r="F8" s="1">
        <f>D8/B8*100</f>
        <v>45.080971808008655</v>
      </c>
      <c r="G8" s="1">
        <f t="shared" si="0"/>
        <v>7.579392184147064</v>
      </c>
      <c r="H8" s="44">
        <f>B8-D8</f>
        <v>45042.5</v>
      </c>
      <c r="I8" s="44">
        <f t="shared" si="1"/>
        <v>450845.1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577.8+199.8+74.7+2.9+214.2+13.4+43.4+23+50.5+482.2</f>
        <v>1681.9</v>
      </c>
      <c r="E10" s="1">
        <f>D10/D6*100</f>
        <v>4.1602972241598515</v>
      </c>
      <c r="F10" s="1">
        <f aca="true" t="shared" si="3" ref="F10:F41">D10/B10*100</f>
        <v>31.58556968205976</v>
      </c>
      <c r="G10" s="1">
        <f t="shared" si="0"/>
        <v>6.124574404165832</v>
      </c>
      <c r="H10" s="44">
        <f t="shared" si="2"/>
        <v>3642.9999999999995</v>
      </c>
      <c r="I10" s="44">
        <f t="shared" si="1"/>
        <v>25779.6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143.9+390+0.1+142.7+13.1</f>
        <v>689.8000000000001</v>
      </c>
      <c r="E11" s="1">
        <f>D11/D6*100</f>
        <v>1.7062685208546677</v>
      </c>
      <c r="F11" s="1">
        <f t="shared" si="3"/>
        <v>2.319255740141146</v>
      </c>
      <c r="G11" s="1">
        <f t="shared" si="0"/>
        <v>0.8526523321858333</v>
      </c>
      <c r="H11" s="44">
        <f t="shared" si="2"/>
        <v>29052.5</v>
      </c>
      <c r="I11" s="44">
        <f t="shared" si="1"/>
        <v>80210.7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</f>
        <v>1048.6000000000001</v>
      </c>
      <c r="E12" s="1">
        <f>D12/D6*100</f>
        <v>2.593785402969273</v>
      </c>
      <c r="F12" s="1">
        <f t="shared" si="3"/>
        <v>40.66705448904403</v>
      </c>
      <c r="G12" s="1">
        <f t="shared" si="0"/>
        <v>7.465789511156679</v>
      </c>
      <c r="H12" s="44">
        <f t="shared" si="2"/>
        <v>1529.8999999999999</v>
      </c>
      <c r="I12" s="44">
        <f t="shared" si="1"/>
        <v>12996.8</v>
      </c>
    </row>
    <row r="13" spans="1:9" ht="18.75" thickBot="1">
      <c r="A13" s="23" t="s">
        <v>28</v>
      </c>
      <c r="B13" s="43">
        <f>B6-B8-B9-B10-B11-B12</f>
        <v>1397.1000000000022</v>
      </c>
      <c r="C13" s="43">
        <f>C6-C8-C9-C10-C11-C12</f>
        <v>15086.199999999919</v>
      </c>
      <c r="D13" s="43">
        <f>D6-D8-D9-D10-D11-D12</f>
        <v>33.40000000001123</v>
      </c>
      <c r="E13" s="1">
        <f>D13/D6*100</f>
        <v>0.08261723484570174</v>
      </c>
      <c r="F13" s="1">
        <f t="shared" si="3"/>
        <v>2.390666380360116</v>
      </c>
      <c r="G13" s="1">
        <f t="shared" si="0"/>
        <v>0.22139438692322394</v>
      </c>
      <c r="H13" s="44">
        <f t="shared" si="2"/>
        <v>1363.699999999991</v>
      </c>
      <c r="I13" s="44">
        <f t="shared" si="1"/>
        <v>15052.799999999908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65601.9</v>
      </c>
      <c r="C18" s="46">
        <v>329127.1</v>
      </c>
      <c r="D18" s="47">
        <f>7750.2+16091.8+509.8+21.4+337.2+206.3</f>
        <v>24916.7</v>
      </c>
      <c r="E18" s="3">
        <f>D18/D150*100</f>
        <v>21.967652491304793</v>
      </c>
      <c r="F18" s="3">
        <f>D18/B18*100</f>
        <v>37.98167431126233</v>
      </c>
      <c r="G18" s="3">
        <f t="shared" si="0"/>
        <v>7.57054037786618</v>
      </c>
      <c r="H18" s="47">
        <f>B18-D18</f>
        <v>40685.2</v>
      </c>
      <c r="I18" s="47">
        <f t="shared" si="1"/>
        <v>304210.39999999997</v>
      </c>
    </row>
    <row r="19" spans="1:9" s="37" customFormat="1" ht="18.75">
      <c r="A19" s="104" t="s">
        <v>84</v>
      </c>
      <c r="B19" s="97">
        <v>39708.5</v>
      </c>
      <c r="C19" s="94">
        <v>238249.5</v>
      </c>
      <c r="D19" s="105">
        <f>7750.2+9045.4-324.4+287.3</f>
        <v>16758.499999999996</v>
      </c>
      <c r="E19" s="95">
        <f>D19/D18*100</f>
        <v>67.25810400253643</v>
      </c>
      <c r="F19" s="95">
        <f t="shared" si="3"/>
        <v>42.203810267323114</v>
      </c>
      <c r="G19" s="95">
        <f t="shared" si="0"/>
        <v>7.034012663195514</v>
      </c>
      <c r="H19" s="105">
        <f t="shared" si="2"/>
        <v>22950.000000000004</v>
      </c>
      <c r="I19" s="105">
        <f t="shared" si="1"/>
        <v>221491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65601.9</v>
      </c>
      <c r="C25" s="43">
        <f>C18</f>
        <v>329127.1</v>
      </c>
      <c r="D25" s="43">
        <f>D18</f>
        <v>24916.7</v>
      </c>
      <c r="E25" s="1">
        <f>D25/D18*100</f>
        <v>100</v>
      </c>
      <c r="F25" s="1">
        <f t="shared" si="3"/>
        <v>37.98167431126233</v>
      </c>
      <c r="G25" s="1">
        <f t="shared" si="0"/>
        <v>7.57054037786618</v>
      </c>
      <c r="H25" s="44">
        <f t="shared" si="2"/>
        <v>40685.2</v>
      </c>
      <c r="I25" s="44">
        <f t="shared" si="1"/>
        <v>304210.39999999997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1839.2+34.8+165.7+1873.2+1.3+5.1+223.7+77.9</f>
        <v>4220.9</v>
      </c>
      <c r="E33" s="3">
        <f>D33/D150*100</f>
        <v>3.721330047741009</v>
      </c>
      <c r="F33" s="3">
        <f>D33/B33*100</f>
        <v>42.74502258319324</v>
      </c>
      <c r="G33" s="3">
        <f t="shared" si="0"/>
        <v>6.271460686177349</v>
      </c>
      <c r="H33" s="47">
        <f t="shared" si="2"/>
        <v>5653.700000000001</v>
      </c>
      <c r="I33" s="47">
        <f t="shared" si="1"/>
        <v>63082.4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</f>
        <v>3576.9</v>
      </c>
      <c r="E34" s="1">
        <f>D34/D33*100</f>
        <v>84.74259044279657</v>
      </c>
      <c r="F34" s="1">
        <f t="shared" si="3"/>
        <v>48.55300665128275</v>
      </c>
      <c r="G34" s="1">
        <f t="shared" si="0"/>
        <v>6.440698719206855</v>
      </c>
      <c r="H34" s="44">
        <f t="shared" si="2"/>
        <v>3790.1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5.4+1.2+41.8+16.1</f>
        <v>64.5</v>
      </c>
      <c r="E36" s="1">
        <f>D36/D33*100</f>
        <v>1.5281101186950652</v>
      </c>
      <c r="F36" s="1">
        <f t="shared" si="3"/>
        <v>7.87065283709579</v>
      </c>
      <c r="G36" s="1">
        <f t="shared" si="0"/>
        <v>2.1899297185346143</v>
      </c>
      <c r="H36" s="44">
        <f t="shared" si="2"/>
        <v>755</v>
      </c>
      <c r="I36" s="44">
        <f t="shared" si="1"/>
        <v>2880.8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</f>
        <v>5.1</v>
      </c>
      <c r="E38" s="1">
        <f>D38/D33*100</f>
        <v>0.12082731171077259</v>
      </c>
      <c r="F38" s="1">
        <f t="shared" si="3"/>
        <v>50</v>
      </c>
      <c r="G38" s="1">
        <f t="shared" si="0"/>
        <v>6.311881188118812</v>
      </c>
      <c r="H38" s="44">
        <f t="shared" si="2"/>
        <v>5.1</v>
      </c>
      <c r="I38" s="44">
        <f t="shared" si="1"/>
        <v>75.7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574.3999999999995</v>
      </c>
      <c r="E39" s="1">
        <f>D39/D33*100</f>
        <v>13.608472126797592</v>
      </c>
      <c r="F39" s="1">
        <f t="shared" si="3"/>
        <v>36.276367310850034</v>
      </c>
      <c r="G39" s="1">
        <f t="shared" si="0"/>
        <v>7.284533049256828</v>
      </c>
      <c r="H39" s="44">
        <f>B39-D39</f>
        <v>1009.0000000000008</v>
      </c>
      <c r="I39" s="44">
        <f t="shared" si="1"/>
        <v>7310.800000000002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29.1+22+50.2+8.1</f>
        <v>109.4</v>
      </c>
      <c r="E43" s="3">
        <f>D43/D150*100</f>
        <v>0.0964518247821238</v>
      </c>
      <c r="F43" s="3">
        <f>D43/B43*100</f>
        <v>35.91595535128037</v>
      </c>
      <c r="G43" s="3">
        <f t="shared" si="0"/>
        <v>7.06444530543717</v>
      </c>
      <c r="H43" s="47">
        <f t="shared" si="2"/>
        <v>195.20000000000002</v>
      </c>
      <c r="I43" s="47">
        <f t="shared" si="1"/>
        <v>1439.1999999999998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102.9+155.5+3.1+3.7+452.3+6+17.2+314.1</f>
        <v>1054.8000000000002</v>
      </c>
      <c r="E45" s="3">
        <f>D45/D150*100</f>
        <v>0.9299578133472048</v>
      </c>
      <c r="F45" s="3">
        <f>D45/B45*100</f>
        <v>51.94267986408628</v>
      </c>
      <c r="G45" s="3">
        <f aca="true" t="shared" si="4" ref="G45:G76">D45/C45*100</f>
        <v>8.948082796063796</v>
      </c>
      <c r="H45" s="47">
        <f>B45-D45</f>
        <v>975.8999999999999</v>
      </c>
      <c r="I45" s="47">
        <f aca="true" t="shared" si="5" ref="I45:I77">C45-D45</f>
        <v>10733.2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102.7+154.9+447.3+314.1</f>
        <v>1019.0000000000001</v>
      </c>
      <c r="E46" s="1">
        <f>D46/D45*100</f>
        <v>96.60599165718618</v>
      </c>
      <c r="F46" s="1">
        <f aca="true" t="shared" si="6" ref="F46:F74">D46/B46*100</f>
        <v>61.28217464517682</v>
      </c>
      <c r="G46" s="1">
        <f t="shared" si="4"/>
        <v>9.677388719526672</v>
      </c>
      <c r="H46" s="44">
        <f aca="true" t="shared" si="7" ref="H46:H74">B46-D46</f>
        <v>643.7999999999998</v>
      </c>
      <c r="I46" s="44">
        <f t="shared" si="5"/>
        <v>9510.7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>
        <f>5.4</f>
        <v>5.4</v>
      </c>
      <c r="E48" s="1">
        <f>D48/D45*100</f>
        <v>0.5119453924914675</v>
      </c>
      <c r="F48" s="1">
        <f t="shared" si="6"/>
        <v>65.85365853658539</v>
      </c>
      <c r="G48" s="1">
        <f t="shared" si="4"/>
        <v>7.3569482288828345</v>
      </c>
      <c r="H48" s="44">
        <f t="shared" si="7"/>
        <v>2.799999999999999</v>
      </c>
      <c r="I48" s="44">
        <f t="shared" si="5"/>
        <v>68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3.1+3.5+1+0.7</f>
        <v>8.299999999999999</v>
      </c>
      <c r="E49" s="1">
        <f>D49/D45*100</f>
        <v>0.7868790291998482</v>
      </c>
      <c r="F49" s="1">
        <f t="shared" si="6"/>
        <v>2.6174708293913587</v>
      </c>
      <c r="G49" s="1">
        <f t="shared" si="4"/>
        <v>0.9594266558779331</v>
      </c>
      <c r="H49" s="44">
        <f t="shared" si="7"/>
        <v>308.8</v>
      </c>
      <c r="I49" s="44">
        <f t="shared" si="5"/>
        <v>856.8000000000001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22.100000000000072</v>
      </c>
      <c r="E50" s="1">
        <f>D50/D45*100</f>
        <v>2.095183921122494</v>
      </c>
      <c r="F50" s="1">
        <f t="shared" si="6"/>
        <v>52.4940617577198</v>
      </c>
      <c r="G50" s="1">
        <f t="shared" si="4"/>
        <v>6.940954773869384</v>
      </c>
      <c r="H50" s="44">
        <f t="shared" si="7"/>
        <v>19.999999999999993</v>
      </c>
      <c r="I50" s="44">
        <f t="shared" si="5"/>
        <v>296.2999999999992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475.9+7.8+935.8+30.7-0.1+8+35.8+34</f>
        <v>1527.9</v>
      </c>
      <c r="E51" s="3">
        <f>D51/D150*100</f>
        <v>1.3470634651243782</v>
      </c>
      <c r="F51" s="3">
        <f>D51/B51*100</f>
        <v>38.42903493548631</v>
      </c>
      <c r="G51" s="3">
        <f t="shared" si="4"/>
        <v>6.485502171172433</v>
      </c>
      <c r="H51" s="47">
        <f>B51-D51</f>
        <v>2448</v>
      </c>
      <c r="I51" s="47">
        <f t="shared" si="5"/>
        <v>22030.8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</f>
        <v>1131.1999999999998</v>
      </c>
      <c r="E52" s="1">
        <f>D52/D51*100</f>
        <v>74.0362589174684</v>
      </c>
      <c r="F52" s="1">
        <f t="shared" si="6"/>
        <v>47.37018425460636</v>
      </c>
      <c r="G52" s="1">
        <f t="shared" si="4"/>
        <v>6.987115344229082</v>
      </c>
      <c r="H52" s="44">
        <f t="shared" si="7"/>
        <v>1256.8000000000002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1.9+1.9</f>
        <v>3.8</v>
      </c>
      <c r="E54" s="1">
        <f>D54/D51*100</f>
        <v>0.24870737613718175</v>
      </c>
      <c r="F54" s="1">
        <f t="shared" si="6"/>
        <v>3.0278884462151394</v>
      </c>
      <c r="G54" s="1">
        <f t="shared" si="4"/>
        <v>0.46901999506294734</v>
      </c>
      <c r="H54" s="44">
        <f t="shared" si="7"/>
        <v>121.7</v>
      </c>
      <c r="I54" s="44">
        <f t="shared" si="5"/>
        <v>806.4000000000001</v>
      </c>
    </row>
    <row r="55" spans="1:9" ht="18">
      <c r="A55" s="23" t="s">
        <v>0</v>
      </c>
      <c r="B55" s="42">
        <v>326.8</v>
      </c>
      <c r="C55" s="43">
        <v>1048.5</v>
      </c>
      <c r="D55" s="44">
        <f>0.5+0.6</f>
        <v>1.1</v>
      </c>
      <c r="E55" s="1">
        <f>D55/D51*100</f>
        <v>0.07199424046076314</v>
      </c>
      <c r="F55" s="1">
        <f t="shared" si="6"/>
        <v>0.33659730722154224</v>
      </c>
      <c r="G55" s="1">
        <f t="shared" si="4"/>
        <v>0.10491177873152124</v>
      </c>
      <c r="H55" s="44">
        <f t="shared" si="7"/>
        <v>325.7</v>
      </c>
      <c r="I55" s="44">
        <f t="shared" si="5"/>
        <v>1047.4</v>
      </c>
    </row>
    <row r="56" spans="1:9" ht="18">
      <c r="A56" s="23" t="s">
        <v>14</v>
      </c>
      <c r="B56" s="42">
        <v>86.5</v>
      </c>
      <c r="C56" s="43">
        <v>518.9</v>
      </c>
      <c r="D56" s="43">
        <f>34</f>
        <v>34</v>
      </c>
      <c r="E56" s="1">
        <f>D56/D51*100</f>
        <v>2.2252765233326786</v>
      </c>
      <c r="F56" s="1">
        <f>D56/B56*100</f>
        <v>39.30635838150289</v>
      </c>
      <c r="G56" s="1">
        <f>D56/C56*100</f>
        <v>6.55232222008094</v>
      </c>
      <c r="H56" s="44">
        <f t="shared" si="7"/>
        <v>52.5</v>
      </c>
      <c r="I56" s="44">
        <f t="shared" si="5"/>
        <v>484.9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357.80000000000024</v>
      </c>
      <c r="E57" s="1">
        <f>D57/D51*100</f>
        <v>23.41776294260097</v>
      </c>
      <c r="F57" s="1">
        <f t="shared" si="6"/>
        <v>34.10542369650178</v>
      </c>
      <c r="G57" s="1">
        <f t="shared" si="4"/>
        <v>7.187192415081456</v>
      </c>
      <c r="H57" s="44">
        <f>B57-D57</f>
        <v>691.3</v>
      </c>
      <c r="I57" s="44">
        <f>C57-D57</f>
        <v>4620.500000000002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630</v>
      </c>
      <c r="C59" s="46">
        <v>7844.6</v>
      </c>
      <c r="D59" s="47">
        <f>55.6+0.2+146.1+0.4</f>
        <v>202.3</v>
      </c>
      <c r="E59" s="3">
        <f>D59/D150*100</f>
        <v>0.17835652791063664</v>
      </c>
      <c r="F59" s="3">
        <f>D59/B59*100</f>
        <v>32.111111111111114</v>
      </c>
      <c r="G59" s="3">
        <f t="shared" si="4"/>
        <v>2.5788440455854986</v>
      </c>
      <c r="H59" s="47">
        <f>B59-D59</f>
        <v>427.7</v>
      </c>
      <c r="I59" s="47">
        <f t="shared" si="5"/>
        <v>7642.3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</f>
        <v>201.7</v>
      </c>
      <c r="E60" s="1">
        <f>D60/D59*100</f>
        <v>99.70341077607513</v>
      </c>
      <c r="F60" s="1">
        <f t="shared" si="6"/>
        <v>42.84197111299915</v>
      </c>
      <c r="G60" s="1">
        <f t="shared" si="4"/>
        <v>6.954452987621969</v>
      </c>
      <c r="H60" s="44">
        <f t="shared" si="7"/>
        <v>269.1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>
        <f>0.4</f>
        <v>0.4</v>
      </c>
      <c r="E62" s="1">
        <f>D62/D59*100</f>
        <v>0.1977261492832427</v>
      </c>
      <c r="F62" s="1">
        <f t="shared" si="6"/>
        <v>0.2597402597402597</v>
      </c>
      <c r="G62" s="1">
        <f t="shared" si="4"/>
        <v>0.08853474988933156</v>
      </c>
      <c r="H62" s="44">
        <f t="shared" si="7"/>
        <v>153.6</v>
      </c>
      <c r="I62" s="44">
        <f t="shared" si="5"/>
        <v>451.40000000000003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5.199999999999989</v>
      </c>
      <c r="C64" s="43">
        <f>C59-C60-C62-C63-C61</f>
        <v>448.30000000000007</v>
      </c>
      <c r="D64" s="43">
        <f>D59-D60-D62-D63-D61</f>
        <v>0.20000000000002272</v>
      </c>
      <c r="E64" s="1">
        <f>D64/D59*100</f>
        <v>0.09886307464163258</v>
      </c>
      <c r="F64" s="1">
        <f t="shared" si="6"/>
        <v>3.8461538461542912</v>
      </c>
      <c r="G64" s="1">
        <f t="shared" si="4"/>
        <v>0.044612982377877024</v>
      </c>
      <c r="H64" s="44">
        <f t="shared" si="7"/>
        <v>4.999999999999966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169.70000000000002</v>
      </c>
      <c r="I69" s="47">
        <f t="shared" si="5"/>
        <v>477.7</v>
      </c>
    </row>
    <row r="70" spans="1:9" ht="18">
      <c r="A70" s="23" t="s">
        <v>8</v>
      </c>
      <c r="B70" s="42">
        <f>137.8+9.5</f>
        <v>147.3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147.3</v>
      </c>
      <c r="I70" s="44">
        <f t="shared" si="5"/>
        <v>203.8</v>
      </c>
    </row>
    <row r="71" spans="1:9" ht="18.75" thickBot="1">
      <c r="A71" s="23" t="s">
        <v>9</v>
      </c>
      <c r="B71" s="42">
        <f>31.9-9.5</f>
        <v>22.4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22.4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4.8+1016.5+864.1+250.6+6.8+2.9+10.6+5.5+0.6+1.5+29.3+1648.7+1618.2+708.6+2+22.6+23.3+36.4+60.9+22+815.8</f>
        <v>7151.700000000001</v>
      </c>
      <c r="E90" s="3">
        <f>D90/D150*100</f>
        <v>6.305251510916955</v>
      </c>
      <c r="F90" s="3">
        <f aca="true" t="shared" si="10" ref="F90:F96">D90/B90*100</f>
        <v>25.949282119570544</v>
      </c>
      <c r="G90" s="3">
        <f t="shared" si="8"/>
        <v>4.527538617371487</v>
      </c>
      <c r="H90" s="47">
        <f aca="true" t="shared" si="11" ref="H90:H96">B90-D90</f>
        <v>20408.6</v>
      </c>
      <c r="I90" s="47">
        <f t="shared" si="9"/>
        <v>150808.3</v>
      </c>
    </row>
    <row r="91" spans="1:9" ht="18">
      <c r="A91" s="23" t="s">
        <v>3</v>
      </c>
      <c r="B91" s="42">
        <v>25301.7</v>
      </c>
      <c r="C91" s="43">
        <v>148246.2</v>
      </c>
      <c r="D91" s="44">
        <f>1016.5+861.2+216.8+0.1+15.6+1633.8+1584.8+610.3+2+34.8+60.4+677.1</f>
        <v>6713.400000000001</v>
      </c>
      <c r="E91" s="1">
        <f>D91/D90*100</f>
        <v>93.8713872226184</v>
      </c>
      <c r="F91" s="1">
        <f t="shared" si="10"/>
        <v>26.5333949892695</v>
      </c>
      <c r="G91" s="1">
        <f t="shared" si="8"/>
        <v>4.528547780651375</v>
      </c>
      <c r="H91" s="44">
        <f t="shared" si="11"/>
        <v>18588.3</v>
      </c>
      <c r="I91" s="44">
        <f t="shared" si="9"/>
        <v>141532.80000000002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</f>
        <v>53.6</v>
      </c>
      <c r="E92" s="1">
        <f>D92/D90*100</f>
        <v>0.7494721534739991</v>
      </c>
      <c r="F92" s="1">
        <f t="shared" si="10"/>
        <v>6.6034249106812855</v>
      </c>
      <c r="G92" s="1">
        <f t="shared" si="8"/>
        <v>2.045333129817599</v>
      </c>
      <c r="H92" s="44">
        <f t="shared" si="11"/>
        <v>758.1</v>
      </c>
      <c r="I92" s="44">
        <f t="shared" si="9"/>
        <v>2567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1446.8999999999985</v>
      </c>
      <c r="C94" s="43">
        <f>C90-C91-C92-C93</f>
        <v>7093.199999999988</v>
      </c>
      <c r="D94" s="43">
        <f>D90-D91-D92-D93</f>
        <v>384.70000000000016</v>
      </c>
      <c r="E94" s="1">
        <f>D94/D90*100</f>
        <v>5.379140623907604</v>
      </c>
      <c r="F94" s="1">
        <f t="shared" si="10"/>
        <v>26.587877531273797</v>
      </c>
      <c r="G94" s="1">
        <f>D94/C94*100</f>
        <v>5.423504201206801</v>
      </c>
      <c r="H94" s="44">
        <f t="shared" si="11"/>
        <v>1062.1999999999985</v>
      </c>
      <c r="I94" s="44">
        <f>C94-D94</f>
        <v>6708.499999999988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158.8+434.4+321.9+32+1220.1+1621.7+82.6+1043.7+489.5+1835.3+427.5</f>
        <v>7667.5</v>
      </c>
      <c r="E95" s="107">
        <f>D95/D150*100</f>
        <v>6.760003350246199</v>
      </c>
      <c r="F95" s="110">
        <f t="shared" si="10"/>
        <v>70.56219688394394</v>
      </c>
      <c r="G95" s="106">
        <f>D95/C95*100</f>
        <v>12.804669299688545</v>
      </c>
      <c r="H95" s="112">
        <f t="shared" si="11"/>
        <v>3198.7999999999993</v>
      </c>
      <c r="I95" s="122">
        <f>C95-D95</f>
        <v>52213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69.1+1043.7</f>
        <v>1112.8</v>
      </c>
      <c r="E96" s="117">
        <f>D96/D95*100</f>
        <v>14.513205086403651</v>
      </c>
      <c r="F96" s="118">
        <f t="shared" si="10"/>
        <v>52.517815847845576</v>
      </c>
      <c r="G96" s="119">
        <f>D96/C96*100</f>
        <v>10.438730617337223</v>
      </c>
      <c r="H96" s="123">
        <f t="shared" si="11"/>
        <v>1006.1000000000001</v>
      </c>
      <c r="I96" s="124">
        <f>C96-D96</f>
        <v>9547.5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139.4+4+202+15.3+32.9+18.1+0.4+4+39.7+141.6+9.9</f>
        <v>607.3</v>
      </c>
      <c r="E102" s="19">
        <f>D102/D150*100</f>
        <v>0.5354222412265428</v>
      </c>
      <c r="F102" s="19">
        <f>D102/B102*100</f>
        <v>27.024741901032396</v>
      </c>
      <c r="G102" s="19">
        <f aca="true" t="shared" si="12" ref="G102:G148">D102/C102*100</f>
        <v>4.8003351460731</v>
      </c>
      <c r="H102" s="79">
        <f aca="true" t="shared" si="13" ref="H102:H107">B102-D102</f>
        <v>1639.8999999999999</v>
      </c>
      <c r="I102" s="79">
        <f aca="true" t="shared" si="14" ref="I102:I148">C102-D102</f>
        <v>12043.900000000001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139.3+4+202+15.3-0.1+4+25.4+141.4+9.8</f>
        <v>541.0999999999999</v>
      </c>
      <c r="E104" s="1">
        <f>D104/D102*100</f>
        <v>89.09929194796639</v>
      </c>
      <c r="F104" s="1">
        <f aca="true" t="shared" si="15" ref="F104:F148">D104/B104*100</f>
        <v>28.173487451837964</v>
      </c>
      <c r="G104" s="1">
        <f t="shared" si="12"/>
        <v>5.216527842048434</v>
      </c>
      <c r="H104" s="44">
        <f t="shared" si="13"/>
        <v>1379.5</v>
      </c>
      <c r="I104" s="44">
        <f t="shared" si="14"/>
        <v>9831.699999999999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66.20000000000005</v>
      </c>
      <c r="E106" s="84">
        <f>D106/D102*100</f>
        <v>10.9007080520336</v>
      </c>
      <c r="F106" s="84">
        <f t="shared" si="15"/>
        <v>20.269442743417045</v>
      </c>
      <c r="G106" s="84">
        <f t="shared" si="12"/>
        <v>3.2783637894319817</v>
      </c>
      <c r="H106" s="124">
        <f>B106-D106</f>
        <v>260.39999999999986</v>
      </c>
      <c r="I106" s="124">
        <f t="shared" si="14"/>
        <v>1953.100000000001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52472.39999999999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25538.599999999995</v>
      </c>
      <c r="E107" s="82">
        <f>D107/D150*100</f>
        <v>22.515946731085435</v>
      </c>
      <c r="F107" s="82">
        <f>D107/B107*100</f>
        <v>48.67053917869204</v>
      </c>
      <c r="G107" s="82">
        <f t="shared" si="12"/>
        <v>4.805723527790138</v>
      </c>
      <c r="H107" s="81">
        <f t="shared" si="13"/>
        <v>26933.799999999992</v>
      </c>
      <c r="I107" s="81">
        <f t="shared" si="14"/>
        <v>505881.9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</f>
        <v>126.6</v>
      </c>
      <c r="E108" s="6">
        <f>D108/D107*100</f>
        <v>0.4957202039266053</v>
      </c>
      <c r="F108" s="6">
        <f t="shared" si="15"/>
        <v>12.782714054927302</v>
      </c>
      <c r="G108" s="6">
        <f t="shared" si="12"/>
        <v>3.0911221799003807</v>
      </c>
      <c r="H108" s="61">
        <f aca="true" t="shared" si="16" ref="H108:H148">B108-D108</f>
        <v>863.8</v>
      </c>
      <c r="I108" s="61">
        <f t="shared" si="14"/>
        <v>3969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</f>
        <v>68.3</v>
      </c>
      <c r="E109" s="1">
        <f>D109/D108*100</f>
        <v>53.94944707740916</v>
      </c>
      <c r="F109" s="1">
        <f t="shared" si="15"/>
        <v>9.527130701632027</v>
      </c>
      <c r="G109" s="1">
        <f t="shared" si="12"/>
        <v>2.5932113296377852</v>
      </c>
      <c r="H109" s="44">
        <f t="shared" si="16"/>
        <v>648.6</v>
      </c>
      <c r="I109" s="44">
        <f t="shared" si="14"/>
        <v>2565.5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</f>
        <v>188.4</v>
      </c>
      <c r="E114" s="6">
        <f>D114/D107*100</f>
        <v>0.7377068437580762</v>
      </c>
      <c r="F114" s="6">
        <f t="shared" si="15"/>
        <v>33.87270765911543</v>
      </c>
      <c r="G114" s="6">
        <f t="shared" si="12"/>
        <v>6.462235027783494</v>
      </c>
      <c r="H114" s="61">
        <f t="shared" si="16"/>
        <v>367.80000000000007</v>
      </c>
      <c r="I114" s="61">
        <f t="shared" si="14"/>
        <v>2727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</f>
        <v>44</v>
      </c>
      <c r="E118" s="6">
        <f>D118/D107*100</f>
        <v>0.17228822253373327</v>
      </c>
      <c r="F118" s="6">
        <f t="shared" si="15"/>
        <v>48.67256637168141</v>
      </c>
      <c r="G118" s="6">
        <f t="shared" si="12"/>
        <v>10.406811731315042</v>
      </c>
      <c r="H118" s="61">
        <f t="shared" si="16"/>
        <v>46.400000000000006</v>
      </c>
      <c r="I118" s="61">
        <f t="shared" si="14"/>
        <v>378.8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6960.2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v>6.5</v>
      </c>
      <c r="E128" s="17">
        <f>D128/D107*100</f>
        <v>0.02545166923793787</v>
      </c>
      <c r="F128" s="6">
        <f t="shared" si="15"/>
        <v>1.660705160960654</v>
      </c>
      <c r="G128" s="6">
        <f t="shared" si="12"/>
        <v>0.5186308146493258</v>
      </c>
      <c r="H128" s="61">
        <f t="shared" si="16"/>
        <v>384.9</v>
      </c>
      <c r="I128" s="61">
        <f t="shared" si="14"/>
        <v>1246.8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98.46153846153847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106.1</v>
      </c>
      <c r="I136" s="61">
        <f t="shared" si="14"/>
        <v>381.2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</f>
        <v>86.30000000000001</v>
      </c>
      <c r="E138" s="17">
        <f>D138/D107*100</f>
        <v>0.33791985465139057</v>
      </c>
      <c r="F138" s="6">
        <f t="shared" si="15"/>
        <v>36.39814424293547</v>
      </c>
      <c r="G138" s="6">
        <f t="shared" si="12"/>
        <v>6.175754973522256</v>
      </c>
      <c r="H138" s="61">
        <f t="shared" si="16"/>
        <v>150.79999999999998</v>
      </c>
      <c r="I138" s="61">
        <f t="shared" si="14"/>
        <v>1311.1000000000001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</f>
        <v>85.9</v>
      </c>
      <c r="E139" s="1">
        <f>D139/D138*100</f>
        <v>99.53650057937426</v>
      </c>
      <c r="F139" s="1">
        <f aca="true" t="shared" si="17" ref="F139:F147">D139/B139*100</f>
        <v>50.292740046838404</v>
      </c>
      <c r="G139" s="1">
        <f t="shared" si="12"/>
        <v>8.077103902209686</v>
      </c>
      <c r="H139" s="44">
        <f t="shared" si="16"/>
        <v>84.9</v>
      </c>
      <c r="I139" s="44">
        <f t="shared" si="14"/>
        <v>977.6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0.4634994206257242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v>11200.8</v>
      </c>
      <c r="C143" s="53">
        <v>67967</v>
      </c>
      <c r="D143" s="76">
        <f>2189.1+2579.7+68.9+525.7+232.8+205.1+14</f>
        <v>5815.299999999999</v>
      </c>
      <c r="E143" s="17">
        <f>D143/D107*100</f>
        <v>22.770629556827707</v>
      </c>
      <c r="F143" s="99">
        <f t="shared" si="17"/>
        <v>51.918612956217416</v>
      </c>
      <c r="G143" s="6">
        <f t="shared" si="12"/>
        <v>8.556063972221812</v>
      </c>
      <c r="H143" s="61">
        <f t="shared" si="16"/>
        <v>5385.5</v>
      </c>
      <c r="I143" s="61">
        <f t="shared" si="14"/>
        <v>62151.7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6.272074428512135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v>24393.6</v>
      </c>
      <c r="C147" s="53">
        <v>376354.8</v>
      </c>
      <c r="D147" s="76">
        <f>4905.7+9487.9</f>
        <v>14393.599999999999</v>
      </c>
      <c r="E147" s="17">
        <f>D147/D107*100</f>
        <v>56.360176360489625</v>
      </c>
      <c r="F147" s="6">
        <f t="shared" si="17"/>
        <v>59.00564082382264</v>
      </c>
      <c r="G147" s="6">
        <f t="shared" si="12"/>
        <v>3.8244762654814015</v>
      </c>
      <c r="H147" s="61">
        <f t="shared" si="16"/>
        <v>10000</v>
      </c>
      <c r="I147" s="61">
        <f t="shared" si="14"/>
        <v>361961.2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819+819+819.1+819</f>
        <v>3276.1</v>
      </c>
      <c r="E148" s="17">
        <f>D148/D107*100</f>
        <v>12.82803286006281</v>
      </c>
      <c r="F148" s="6">
        <f t="shared" si="15"/>
        <v>66.66598836026209</v>
      </c>
      <c r="G148" s="6">
        <f t="shared" si="12"/>
        <v>11.110998060043682</v>
      </c>
      <c r="H148" s="61">
        <f t="shared" si="16"/>
        <v>1638.1</v>
      </c>
      <c r="I148" s="61">
        <f t="shared" si="14"/>
        <v>26209.100000000002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56860.599999999984</v>
      </c>
      <c r="C149" s="77">
        <f>C43+C69+C72+C77+C79+C87+C102+C107+C100+C84+C98</f>
        <v>556098</v>
      </c>
      <c r="D149" s="53">
        <f>D43+D69+D72+D77+D79+D87+D102+D107+D100+D84+D98</f>
        <v>26255.299999999996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298464.8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113424.49999999999</v>
      </c>
      <c r="E150" s="31">
        <v>100</v>
      </c>
      <c r="F150" s="3">
        <f>D150/B150*100</f>
        <v>38.0026388371426</v>
      </c>
      <c r="G150" s="3">
        <f aca="true" t="shared" si="18" ref="G150:G156">D150/C150*100</f>
        <v>6.1678440770844425</v>
      </c>
      <c r="H150" s="47">
        <f aca="true" t="shared" si="19" ref="H150:H156">B150-D150</f>
        <v>185040.3</v>
      </c>
      <c r="I150" s="47">
        <f aca="true" t="shared" si="20" ref="I150:I156">C150-D150</f>
        <v>1725540.5999999999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119455.40000000001</v>
      </c>
      <c r="C151" s="60">
        <f>C8+C20+C34+C52+C60+C91+C115+C119+C46+C139+C131+C103</f>
        <v>722894.7</v>
      </c>
      <c r="D151" s="60">
        <f>D8+D20+D34+D52+D60+D91+D115+D119+D46+D139+D131+D103</f>
        <v>49740.799999999996</v>
      </c>
      <c r="E151" s="6">
        <f>D151/D150*100</f>
        <v>43.853664772602045</v>
      </c>
      <c r="F151" s="6">
        <f aca="true" t="shared" si="21" ref="F151:F156">D151/B151*100</f>
        <v>41.63964123848733</v>
      </c>
      <c r="G151" s="6">
        <f t="shared" si="18"/>
        <v>6.880780838481732</v>
      </c>
      <c r="H151" s="61">
        <f t="shared" si="19"/>
        <v>69714.6</v>
      </c>
      <c r="I151" s="72">
        <f t="shared" si="20"/>
        <v>673153.8999999999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1999.1999999999998</v>
      </c>
      <c r="E152" s="6">
        <f>D152/D150*100</f>
        <v>1.7625821581757029</v>
      </c>
      <c r="F152" s="6">
        <f t="shared" si="21"/>
        <v>5.69449349998291</v>
      </c>
      <c r="G152" s="6">
        <f t="shared" si="18"/>
        <v>1.9510195716774252</v>
      </c>
      <c r="H152" s="61">
        <f t="shared" si="19"/>
        <v>33108.4</v>
      </c>
      <c r="I152" s="72">
        <f t="shared" si="20"/>
        <v>100470.30000000003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1691.1000000000001</v>
      </c>
      <c r="E153" s="6">
        <f>D153/D150*100</f>
        <v>1.4909477229346397</v>
      </c>
      <c r="F153" s="6">
        <f t="shared" si="21"/>
        <v>30.980471183087243</v>
      </c>
      <c r="G153" s="6">
        <f t="shared" si="18"/>
        <v>5.895991241954941</v>
      </c>
      <c r="H153" s="61">
        <f t="shared" si="19"/>
        <v>3767.499999999999</v>
      </c>
      <c r="I153" s="72">
        <f t="shared" si="20"/>
        <v>26991.100000000002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1635.2</v>
      </c>
      <c r="E154" s="6">
        <f>D154/D150*100</f>
        <v>1.4416638380596787</v>
      </c>
      <c r="F154" s="6">
        <f t="shared" si="21"/>
        <v>34.804818866800055</v>
      </c>
      <c r="G154" s="6">
        <f t="shared" si="18"/>
        <v>5.60295498310753</v>
      </c>
      <c r="H154" s="61">
        <f t="shared" si="19"/>
        <v>3063</v>
      </c>
      <c r="I154" s="72">
        <f t="shared" si="20"/>
        <v>27549.399999999994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133738.99999999994</v>
      </c>
      <c r="C156" s="78">
        <f>C150-C151-C152-C153-C154-C155</f>
        <v>955547.2</v>
      </c>
      <c r="D156" s="78">
        <f>D150-D151-D152-D153-D154-D155</f>
        <v>58358.2</v>
      </c>
      <c r="E156" s="36">
        <f>D156/D150*100</f>
        <v>51.45114150822795</v>
      </c>
      <c r="F156" s="36">
        <f t="shared" si="21"/>
        <v>43.63588781133404</v>
      </c>
      <c r="G156" s="36">
        <f t="shared" si="18"/>
        <v>6.107306891799798</v>
      </c>
      <c r="H156" s="127">
        <f t="shared" si="19"/>
        <v>75380.79999999994</v>
      </c>
      <c r="I156" s="127">
        <f t="shared" si="20"/>
        <v>897189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113424.49999999999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113424.49999999999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2017-02-10T12:40:09Z</cp:lastPrinted>
  <dcterms:created xsi:type="dcterms:W3CDTF">2000-06-20T04:48:00Z</dcterms:created>
  <dcterms:modified xsi:type="dcterms:W3CDTF">2017-02-13T06:08:14Z</dcterms:modified>
  <cp:category/>
  <cp:version/>
  <cp:contentType/>
  <cp:contentStatus/>
</cp:coreProperties>
</file>